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656" yWindow="-12" windowWidth="15036" windowHeight="11016"/>
  </bookViews>
  <sheets>
    <sheet name="1" sheetId="7" r:id="rId1"/>
  </sheets>
  <calcPr calcId="152511"/>
</workbook>
</file>

<file path=xl/calcChain.xml><?xml version="1.0" encoding="utf-8"?>
<calcChain xmlns="http://schemas.openxmlformats.org/spreadsheetml/2006/main">
  <c r="G161" i="7"/>
  <c r="F158"/>
  <c r="G158" s="1"/>
  <c r="F154"/>
  <c r="G154" s="1"/>
  <c r="G150"/>
  <c r="F146"/>
  <c r="G146" s="1"/>
  <c r="F142"/>
  <c r="G142" s="1"/>
  <c r="F138"/>
  <c r="G138" s="1"/>
  <c r="F134"/>
  <c r="G134" s="1"/>
  <c r="F130"/>
  <c r="G130" s="1"/>
  <c r="F126"/>
  <c r="G126" s="1"/>
  <c r="F122"/>
  <c r="G122" s="1"/>
  <c r="F118"/>
  <c r="G118" s="1"/>
  <c r="F114"/>
  <c r="G114" s="1"/>
  <c r="F110"/>
  <c r="G110" s="1"/>
  <c r="F106"/>
  <c r="G106" s="1"/>
  <c r="F102"/>
  <c r="G102" s="1"/>
  <c r="G98"/>
  <c r="F94"/>
  <c r="G94" s="1"/>
  <c r="F90"/>
  <c r="G90" s="1"/>
  <c r="F86"/>
  <c r="G86" s="1"/>
  <c r="F82"/>
  <c r="G82" s="1"/>
  <c r="F78"/>
  <c r="G78" s="1"/>
  <c r="F74"/>
  <c r="G74" s="1"/>
  <c r="F70"/>
  <c r="G70" s="1"/>
  <c r="F66"/>
  <c r="G66" s="1"/>
  <c r="F62"/>
  <c r="G62" s="1"/>
  <c r="F58"/>
  <c r="G58" s="1"/>
  <c r="F54"/>
  <c r="G54" s="1"/>
  <c r="F50"/>
  <c r="G50" s="1"/>
  <c r="F46"/>
  <c r="G46" s="1"/>
  <c r="F42"/>
  <c r="G42" s="1"/>
  <c r="F38"/>
  <c r="G38" s="1"/>
  <c r="F34"/>
  <c r="G34" s="1"/>
  <c r="F30"/>
  <c r="G30" s="1"/>
  <c r="F26"/>
  <c r="G26" s="1"/>
  <c r="F22"/>
  <c r="G22" s="1"/>
  <c r="F18"/>
  <c r="G18" s="1"/>
  <c r="F14"/>
  <c r="G14" s="1"/>
</calcChain>
</file>

<file path=xl/sharedStrings.xml><?xml version="1.0" encoding="utf-8"?>
<sst xmlns="http://schemas.openxmlformats.org/spreadsheetml/2006/main" count="457" uniqueCount="77">
  <si>
    <t>Наименование</t>
  </si>
  <si>
    <t>Целевая статья</t>
  </si>
  <si>
    <t>Вид рас-хода</t>
  </si>
  <si>
    <t>Сумма, руб.</t>
  </si>
  <si>
    <t xml:space="preserve">Приложение 8
к решению Собрания депутатов Озерского городского округа
</t>
  </si>
  <si>
    <t>Раздел</t>
  </si>
  <si>
    <t>Подраз-дел</t>
  </si>
  <si>
    <t xml:space="preserve">от _________ № ____
</t>
  </si>
  <si>
    <t>Строку</t>
  </si>
  <si>
    <t>Изложить в новой редакции</t>
  </si>
  <si>
    <t>05</t>
  </si>
  <si>
    <t>04</t>
  </si>
  <si>
    <t>03</t>
  </si>
  <si>
    <r>
      <t xml:space="preserve">от </t>
    </r>
    <r>
      <rPr>
        <u/>
        <sz val="11"/>
        <rFont val="Times New Roman"/>
        <family val="1"/>
        <charset val="204"/>
      </rPr>
      <t>26.12.2023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231</t>
    </r>
    <r>
      <rPr>
        <sz val="11"/>
        <rFont val="Times New Roman"/>
        <family val="1"/>
        <charset val="204"/>
      </rPr>
      <t xml:space="preserve">
</t>
    </r>
  </si>
  <si>
    <t>Распределение расходов бюджета Озерского городского округа на 2024 год по разделам, подразделам, целевым статьям и видам расходов классификации расходов бюджетов Российской Федерации</t>
  </si>
  <si>
    <t>Прочая закупка товаров, работ и услуг</t>
  </si>
  <si>
    <t>244</t>
  </si>
  <si>
    <t>08</t>
  </si>
  <si>
    <t>После строки</t>
  </si>
  <si>
    <t>09</t>
  </si>
  <si>
    <t>07</t>
  </si>
  <si>
    <t>02</t>
  </si>
  <si>
    <t>Субсидии бюджетным учреждениям на иные цели</t>
  </si>
  <si>
    <t>612</t>
  </si>
  <si>
    <t>Добавить строку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</si>
  <si>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</si>
  <si>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</si>
  <si>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01</t>
  </si>
  <si>
    <t>13</t>
  </si>
  <si>
    <t>111</t>
  </si>
  <si>
    <t>119</t>
  </si>
  <si>
    <t>Бюджетные инвестиции в объекты капитального строительства государственной (муниципальной) собственности</t>
  </si>
  <si>
    <t>10</t>
  </si>
  <si>
    <t>414</t>
  </si>
  <si>
    <t>Иные выплаты персоналу учреждений, за исключением фонда оплаты труда</t>
  </si>
  <si>
    <t>0940102900</t>
  </si>
  <si>
    <t>0940102990</t>
  </si>
  <si>
    <t>112</t>
  </si>
  <si>
    <t>Закупка энергетических ресурсов</t>
  </si>
  <si>
    <t>247</t>
  </si>
  <si>
    <t>0640802040</t>
  </si>
  <si>
    <t>0140521240</t>
  </si>
  <si>
    <t xml:space="preserve">Приложение 3
к решению Собрания депутатов Озерского городского округа
</t>
  </si>
  <si>
    <t>1530124010</t>
  </si>
  <si>
    <t>КЦ 01112420124010Ц</t>
  </si>
  <si>
    <t>15301S4010</t>
  </si>
  <si>
    <t>Исполнение судебных актов Российской Федерации и мировых соглашений по возмещению причиненного вреда</t>
  </si>
  <si>
    <t>1840102040</t>
  </si>
  <si>
    <t>831</t>
  </si>
  <si>
    <t>1840209000</t>
  </si>
  <si>
    <t>2040102990</t>
  </si>
  <si>
    <t>0640260230</t>
  </si>
  <si>
    <t>0640511030</t>
  </si>
  <si>
    <t>0640560600</t>
  </si>
  <si>
    <t>0930103000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</si>
  <si>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</si>
  <si>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1240209810</t>
  </si>
  <si>
    <t>611</t>
  </si>
  <si>
    <t>0140120100</t>
  </si>
  <si>
    <t>1534124010</t>
  </si>
  <si>
    <t>15341S4010</t>
  </si>
  <si>
    <t>15341И0000</t>
  </si>
  <si>
    <t>0140208120</t>
  </si>
  <si>
    <t>0140221100</t>
  </si>
  <si>
    <t>0140221150</t>
  </si>
  <si>
    <t>01402S3190</t>
  </si>
  <si>
    <t>1535424010</t>
  </si>
  <si>
    <t>15354S4010</t>
  </si>
  <si>
    <t>15354И0000</t>
  </si>
  <si>
    <t>0240140100</t>
  </si>
  <si>
    <t>0240141990</t>
  </si>
  <si>
    <t>0240142990</t>
  </si>
  <si>
    <t>0240143100</t>
  </si>
  <si>
    <t>15351И0000</t>
  </si>
  <si>
    <t>Пособия, компенсации, меры социальной поддержки по публичным нормативным обязательствам</t>
  </si>
  <si>
    <t>0440501220</t>
  </si>
  <si>
    <t>313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</si>
</sst>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1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4" fontId="1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4" fontId="8" fillId="0" borderId="0" xfId="0" applyNumberFormat="1" applyFont="1" applyFill="1" applyAlignment="1">
      <alignment horizontal="left"/>
    </xf>
    <xf numFmtId="0" fontId="10" fillId="0" borderId="0" xfId="0" applyFont="1" applyFill="1"/>
    <xf numFmtId="4" fontId="10" fillId="0" borderId="0" xfId="0" applyNumberFormat="1" applyFont="1" applyFill="1"/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 applyFill="1"/>
    <xf numFmtId="0" fontId="6" fillId="0" borderId="0" xfId="0" applyFont="1" applyAlignment="1">
      <alignment horizontal="center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1"/>
  <sheetViews>
    <sheetView tabSelected="1" topLeftCell="A144" zoomScaleNormal="100" workbookViewId="0">
      <selection activeCell="S156" sqref="S156"/>
    </sheetView>
  </sheetViews>
  <sheetFormatPr defaultColWidth="9.109375" defaultRowHeight="12.75" customHeight="1"/>
  <cols>
    <col min="1" max="1" width="37.6640625" style="8" customWidth="1"/>
    <col min="2" max="3" width="7.6640625" style="9" customWidth="1"/>
    <col min="4" max="4" width="17" style="7" customWidth="1"/>
    <col min="5" max="5" width="7.88671875" style="7" customWidth="1"/>
    <col min="6" max="6" width="15.109375" style="7" customWidth="1"/>
    <col min="7" max="7" width="16.109375" style="6" hidden="1" customWidth="1"/>
    <col min="8" max="8" width="3" style="6" hidden="1" customWidth="1"/>
    <col min="9" max="9" width="8.44140625" style="6" hidden="1" customWidth="1"/>
    <col min="10" max="15" width="0" style="6" hidden="1" customWidth="1"/>
    <col min="16" max="16384" width="9.109375" style="6"/>
  </cols>
  <sheetData>
    <row r="1" spans="1:9" customFormat="1" ht="68.25" customHeight="1">
      <c r="A1" s="2"/>
      <c r="B1" s="3"/>
      <c r="C1" s="3"/>
      <c r="D1" s="2"/>
      <c r="E1" s="31" t="s">
        <v>42</v>
      </c>
      <c r="F1" s="32"/>
    </row>
    <row r="2" spans="1:9" s="1" customFormat="1" ht="16.95" customHeight="1">
      <c r="A2" s="4"/>
      <c r="B2" s="5"/>
      <c r="C2" s="5"/>
      <c r="D2" s="4"/>
      <c r="E2" s="31" t="s">
        <v>7</v>
      </c>
      <c r="F2" s="32"/>
    </row>
    <row r="3" spans="1:9" customFormat="1" ht="7.5" customHeight="1">
      <c r="A3" s="2"/>
      <c r="B3" s="3"/>
      <c r="C3" s="3"/>
      <c r="D3" s="2"/>
      <c r="E3" s="2"/>
      <c r="F3" s="13"/>
    </row>
    <row r="4" spans="1:9" customFormat="1" ht="69" customHeight="1">
      <c r="A4" s="2"/>
      <c r="B4" s="3"/>
      <c r="C4" s="3"/>
      <c r="D4" s="2"/>
      <c r="E4" s="31" t="s">
        <v>4</v>
      </c>
      <c r="F4" s="32"/>
    </row>
    <row r="5" spans="1:9" customFormat="1" ht="14.25" customHeight="1">
      <c r="A5" s="2"/>
      <c r="B5" s="3"/>
      <c r="C5" s="3"/>
      <c r="D5" s="2"/>
      <c r="E5" s="31" t="s">
        <v>13</v>
      </c>
      <c r="F5" s="32"/>
    </row>
    <row r="6" spans="1:9" customFormat="1" ht="6.75" customHeight="1">
      <c r="A6" s="2"/>
      <c r="B6" s="3"/>
      <c r="C6" s="3"/>
      <c r="D6" s="2"/>
      <c r="E6" s="2"/>
      <c r="F6" s="13"/>
    </row>
    <row r="7" spans="1:9" ht="45" customHeight="1">
      <c r="A7" s="27" t="s">
        <v>14</v>
      </c>
      <c r="B7" s="27"/>
      <c r="C7" s="27"/>
      <c r="D7" s="27"/>
      <c r="E7" s="27"/>
      <c r="F7" s="27"/>
    </row>
    <row r="8" spans="1:9" ht="3" customHeight="1">
      <c r="A8" s="28"/>
      <c r="B8" s="29"/>
      <c r="C8" s="29"/>
      <c r="D8" s="29"/>
      <c r="E8" s="29"/>
      <c r="F8" s="29"/>
    </row>
    <row r="9" spans="1:9" ht="13.2">
      <c r="A9" s="30" t="s">
        <v>0</v>
      </c>
      <c r="B9" s="30" t="s">
        <v>5</v>
      </c>
      <c r="C9" s="30" t="s">
        <v>6</v>
      </c>
      <c r="D9" s="30" t="s">
        <v>1</v>
      </c>
      <c r="E9" s="30" t="s">
        <v>2</v>
      </c>
      <c r="F9" s="33" t="s">
        <v>3</v>
      </c>
    </row>
    <row r="10" spans="1:9" ht="27.75" customHeight="1">
      <c r="A10" s="30"/>
      <c r="B10" s="30"/>
      <c r="C10" s="30"/>
      <c r="D10" s="30"/>
      <c r="E10" s="30"/>
      <c r="F10" s="33"/>
    </row>
    <row r="11" spans="1:9" ht="15.6" customHeight="1">
      <c r="A11" s="10" t="s">
        <v>8</v>
      </c>
      <c r="B11" s="11"/>
      <c r="C11" s="11"/>
      <c r="D11" s="11"/>
      <c r="E11" s="11"/>
      <c r="F11" s="12"/>
      <c r="G11" s="17"/>
      <c r="H11" s="17"/>
      <c r="I11" s="17"/>
    </row>
    <row r="12" spans="1:9" ht="15.6" customHeight="1">
      <c r="A12" s="24" t="s">
        <v>15</v>
      </c>
      <c r="B12" s="23" t="s">
        <v>27</v>
      </c>
      <c r="C12" s="23" t="s">
        <v>28</v>
      </c>
      <c r="D12" s="11" t="s">
        <v>43</v>
      </c>
      <c r="E12" s="11" t="s">
        <v>16</v>
      </c>
      <c r="F12" s="12">
        <v>206486.92</v>
      </c>
      <c r="G12" s="17"/>
      <c r="H12" s="17"/>
      <c r="I12" s="17"/>
    </row>
    <row r="13" spans="1:9" ht="15.6" customHeight="1">
      <c r="A13" s="10" t="s">
        <v>9</v>
      </c>
      <c r="B13" s="11"/>
      <c r="C13" s="11"/>
      <c r="D13" s="11"/>
      <c r="E13" s="11"/>
      <c r="F13" s="12"/>
      <c r="G13" s="17"/>
      <c r="H13" s="17"/>
      <c r="I13" s="17"/>
    </row>
    <row r="14" spans="1:9" ht="15.6" customHeight="1">
      <c r="A14" s="24" t="s">
        <v>15</v>
      </c>
      <c r="B14" s="23" t="s">
        <v>27</v>
      </c>
      <c r="C14" s="23" t="s">
        <v>28</v>
      </c>
      <c r="D14" s="11" t="s">
        <v>43</v>
      </c>
      <c r="E14" s="11" t="s">
        <v>16</v>
      </c>
      <c r="F14" s="12">
        <f>F12+6048.76</f>
        <v>212535.68000000002</v>
      </c>
      <c r="G14" s="18">
        <f>F14-F12</f>
        <v>6048.7600000000093</v>
      </c>
      <c r="H14" s="17"/>
      <c r="I14" s="17" t="s">
        <v>44</v>
      </c>
    </row>
    <row r="15" spans="1:9" ht="15.6" customHeight="1">
      <c r="A15" s="10" t="s">
        <v>8</v>
      </c>
      <c r="B15" s="11"/>
      <c r="C15" s="11"/>
      <c r="D15" s="11"/>
      <c r="E15" s="11"/>
      <c r="F15" s="12"/>
      <c r="G15" s="18"/>
      <c r="H15" s="17"/>
      <c r="I15" s="17"/>
    </row>
    <row r="16" spans="1:9" ht="15.6" customHeight="1">
      <c r="A16" s="24" t="s">
        <v>15</v>
      </c>
      <c r="B16" s="23" t="s">
        <v>27</v>
      </c>
      <c r="C16" s="23" t="s">
        <v>28</v>
      </c>
      <c r="D16" s="11" t="s">
        <v>45</v>
      </c>
      <c r="E16" s="11" t="s">
        <v>16</v>
      </c>
      <c r="F16" s="12">
        <v>206.67</v>
      </c>
      <c r="G16" s="18"/>
      <c r="H16" s="17"/>
      <c r="I16" s="17"/>
    </row>
    <row r="17" spans="1:9" ht="15.6" customHeight="1">
      <c r="A17" s="10" t="s">
        <v>9</v>
      </c>
      <c r="B17" s="11"/>
      <c r="C17" s="11"/>
      <c r="D17" s="11"/>
      <c r="E17" s="11"/>
      <c r="F17" s="12"/>
      <c r="G17" s="18"/>
      <c r="H17" s="17"/>
      <c r="I17" s="17"/>
    </row>
    <row r="18" spans="1:9" ht="15.6" customHeight="1">
      <c r="A18" s="24" t="s">
        <v>15</v>
      </c>
      <c r="B18" s="23" t="s">
        <v>27</v>
      </c>
      <c r="C18" s="23" t="s">
        <v>28</v>
      </c>
      <c r="D18" s="11" t="s">
        <v>45</v>
      </c>
      <c r="E18" s="11" t="s">
        <v>16</v>
      </c>
      <c r="F18" s="12">
        <f>F16+6.06</f>
        <v>212.73</v>
      </c>
      <c r="G18" s="18">
        <f>F18-F16</f>
        <v>6.0600000000000023</v>
      </c>
      <c r="H18" s="17"/>
      <c r="I18" s="17"/>
    </row>
    <row r="19" spans="1:9" ht="15.6" customHeight="1">
      <c r="A19" s="10" t="s">
        <v>8</v>
      </c>
      <c r="B19" s="11"/>
      <c r="C19" s="11"/>
      <c r="D19" s="11"/>
      <c r="E19" s="11"/>
      <c r="F19" s="12"/>
      <c r="G19" s="17"/>
    </row>
    <row r="20" spans="1:9" ht="46.8" customHeight="1">
      <c r="A20" s="24" t="s">
        <v>46</v>
      </c>
      <c r="B20" s="23" t="s">
        <v>27</v>
      </c>
      <c r="C20" s="23" t="s">
        <v>28</v>
      </c>
      <c r="D20" s="11" t="s">
        <v>47</v>
      </c>
      <c r="E20" s="11" t="s">
        <v>48</v>
      </c>
      <c r="F20" s="12">
        <v>263001.3</v>
      </c>
      <c r="G20" s="17"/>
    </row>
    <row r="21" spans="1:9" ht="13.8">
      <c r="A21" s="10" t="s">
        <v>9</v>
      </c>
      <c r="B21" s="11"/>
      <c r="C21" s="11"/>
      <c r="D21" s="11"/>
      <c r="E21" s="11"/>
      <c r="F21" s="12"/>
      <c r="G21" s="17"/>
    </row>
    <row r="22" spans="1:9" ht="46.8" customHeight="1">
      <c r="A22" s="24" t="s">
        <v>46</v>
      </c>
      <c r="B22" s="23" t="s">
        <v>27</v>
      </c>
      <c r="C22" s="23" t="s">
        <v>28</v>
      </c>
      <c r="D22" s="11" t="s">
        <v>47</v>
      </c>
      <c r="E22" s="11" t="s">
        <v>48</v>
      </c>
      <c r="F22" s="12">
        <f>F20+72054.97</f>
        <v>335056.27</v>
      </c>
      <c r="G22" s="18">
        <f>F22-F20</f>
        <v>72054.97000000003</v>
      </c>
    </row>
    <row r="23" spans="1:9" ht="16.2" customHeight="1">
      <c r="A23" s="10" t="s">
        <v>8</v>
      </c>
      <c r="B23" s="11"/>
      <c r="C23" s="11"/>
      <c r="D23" s="11"/>
      <c r="E23" s="11"/>
      <c r="F23" s="12"/>
      <c r="G23" s="17"/>
    </row>
    <row r="24" spans="1:9" ht="16.2" customHeight="1">
      <c r="A24" s="24" t="s">
        <v>15</v>
      </c>
      <c r="B24" s="23" t="s">
        <v>27</v>
      </c>
      <c r="C24" s="23" t="s">
        <v>28</v>
      </c>
      <c r="D24" s="11" t="s">
        <v>49</v>
      </c>
      <c r="E24" s="11" t="s">
        <v>16</v>
      </c>
      <c r="F24" s="12">
        <v>2760777</v>
      </c>
      <c r="G24" s="17"/>
    </row>
    <row r="25" spans="1:9" ht="16.2" customHeight="1">
      <c r="A25" s="10" t="s">
        <v>9</v>
      </c>
      <c r="B25" s="11"/>
      <c r="C25" s="11"/>
      <c r="D25" s="11"/>
      <c r="E25" s="11"/>
      <c r="F25" s="12"/>
      <c r="G25" s="17"/>
    </row>
    <row r="26" spans="1:9" ht="16.2" customHeight="1">
      <c r="A26" s="24" t="s">
        <v>15</v>
      </c>
      <c r="B26" s="23" t="s">
        <v>27</v>
      </c>
      <c r="C26" s="23" t="s">
        <v>28</v>
      </c>
      <c r="D26" s="11" t="s">
        <v>49</v>
      </c>
      <c r="E26" s="11" t="s">
        <v>16</v>
      </c>
      <c r="F26" s="12">
        <f>F24+2211268.44</f>
        <v>4972045.4399999995</v>
      </c>
      <c r="G26" s="18">
        <f>F26-F24</f>
        <v>2211268.4399999995</v>
      </c>
    </row>
    <row r="27" spans="1:9" ht="16.2" customHeight="1">
      <c r="A27" s="10" t="s">
        <v>8</v>
      </c>
      <c r="B27" s="11"/>
      <c r="C27" s="11"/>
      <c r="D27" s="11"/>
      <c r="E27" s="11"/>
      <c r="F27" s="12"/>
      <c r="G27" s="18"/>
    </row>
    <row r="28" spans="1:9" ht="16.2" customHeight="1">
      <c r="A28" s="24" t="s">
        <v>15</v>
      </c>
      <c r="B28" s="23" t="s">
        <v>11</v>
      </c>
      <c r="C28" s="23" t="s">
        <v>27</v>
      </c>
      <c r="D28" s="11" t="s">
        <v>50</v>
      </c>
      <c r="E28" s="11" t="s">
        <v>16</v>
      </c>
      <c r="F28" s="12">
        <v>40400</v>
      </c>
      <c r="G28" s="18"/>
    </row>
    <row r="29" spans="1:9" ht="16.2" customHeight="1">
      <c r="A29" s="10" t="s">
        <v>9</v>
      </c>
      <c r="B29" s="11"/>
      <c r="C29" s="11"/>
      <c r="D29" s="11"/>
      <c r="E29" s="11"/>
      <c r="F29" s="12"/>
      <c r="G29" s="18"/>
    </row>
    <row r="30" spans="1:9" ht="16.2" customHeight="1">
      <c r="A30" s="24" t="s">
        <v>15</v>
      </c>
      <c r="B30" s="23" t="s">
        <v>11</v>
      </c>
      <c r="C30" s="23" t="s">
        <v>27</v>
      </c>
      <c r="D30" s="11" t="s">
        <v>50</v>
      </c>
      <c r="E30" s="11" t="s">
        <v>16</v>
      </c>
      <c r="F30" s="12">
        <f>F28-20400</f>
        <v>20000</v>
      </c>
      <c r="G30" s="18">
        <f>F30-F28</f>
        <v>-20400</v>
      </c>
    </row>
    <row r="31" spans="1:9" ht="16.2" customHeight="1">
      <c r="A31" s="10" t="s">
        <v>8</v>
      </c>
      <c r="B31" s="23"/>
      <c r="C31" s="23"/>
      <c r="D31" s="11"/>
      <c r="E31" s="11"/>
      <c r="F31" s="12"/>
      <c r="G31" s="18"/>
    </row>
    <row r="32" spans="1:9" ht="16.2" customHeight="1">
      <c r="A32" s="24" t="s">
        <v>15</v>
      </c>
      <c r="B32" s="23" t="s">
        <v>11</v>
      </c>
      <c r="C32" s="23" t="s">
        <v>19</v>
      </c>
      <c r="D32" s="11" t="s">
        <v>51</v>
      </c>
      <c r="E32" s="11" t="s">
        <v>16</v>
      </c>
      <c r="F32" s="12">
        <v>21425886.210000001</v>
      </c>
      <c r="G32" s="18"/>
    </row>
    <row r="33" spans="1:7" ht="16.2" customHeight="1">
      <c r="A33" s="10" t="s">
        <v>9</v>
      </c>
      <c r="B33" s="23"/>
      <c r="C33" s="23"/>
      <c r="D33" s="11"/>
      <c r="E33" s="11"/>
      <c r="F33" s="12"/>
      <c r="G33" s="18"/>
    </row>
    <row r="34" spans="1:7" ht="16.2" customHeight="1">
      <c r="A34" s="24" t="s">
        <v>15</v>
      </c>
      <c r="B34" s="23" t="s">
        <v>11</v>
      </c>
      <c r="C34" s="23" t="s">
        <v>19</v>
      </c>
      <c r="D34" s="11" t="s">
        <v>51</v>
      </c>
      <c r="E34" s="11" t="s">
        <v>16</v>
      </c>
      <c r="F34" s="12">
        <f>F32-1597209.06</f>
        <v>19828677.150000002</v>
      </c>
      <c r="G34" s="18">
        <f>F34-F32</f>
        <v>-1597209.0599999987</v>
      </c>
    </row>
    <row r="35" spans="1:7" ht="16.2" customHeight="1">
      <c r="A35" s="10" t="s">
        <v>8</v>
      </c>
      <c r="B35" s="23"/>
      <c r="C35" s="23"/>
      <c r="D35" s="11"/>
      <c r="E35" s="11"/>
      <c r="F35" s="12"/>
      <c r="G35" s="18"/>
    </row>
    <row r="36" spans="1:7" ht="16.2" customHeight="1">
      <c r="A36" s="24" t="s">
        <v>15</v>
      </c>
      <c r="B36" s="23" t="s">
        <v>10</v>
      </c>
      <c r="C36" s="23" t="s">
        <v>12</v>
      </c>
      <c r="D36" s="11" t="s">
        <v>52</v>
      </c>
      <c r="E36" s="11" t="s">
        <v>16</v>
      </c>
      <c r="F36" s="12">
        <v>1483387</v>
      </c>
      <c r="G36" s="18"/>
    </row>
    <row r="37" spans="1:7" ht="16.2" customHeight="1">
      <c r="A37" s="10" t="s">
        <v>9</v>
      </c>
      <c r="B37" s="23"/>
      <c r="C37" s="23"/>
      <c r="D37" s="11"/>
      <c r="E37" s="11"/>
      <c r="F37" s="12"/>
      <c r="G37" s="18"/>
    </row>
    <row r="38" spans="1:7" ht="16.2" customHeight="1">
      <c r="A38" s="24" t="s">
        <v>15</v>
      </c>
      <c r="B38" s="23" t="s">
        <v>10</v>
      </c>
      <c r="C38" s="23" t="s">
        <v>12</v>
      </c>
      <c r="D38" s="11" t="s">
        <v>52</v>
      </c>
      <c r="E38" s="11" t="s">
        <v>16</v>
      </c>
      <c r="F38" s="12">
        <f>F36-25000-24000-138592</f>
        <v>1295795</v>
      </c>
      <c r="G38" s="18">
        <f>F38-F36</f>
        <v>-187592</v>
      </c>
    </row>
    <row r="39" spans="1:7" ht="16.2" customHeight="1">
      <c r="A39" s="10" t="s">
        <v>8</v>
      </c>
      <c r="B39" s="23"/>
      <c r="C39" s="23"/>
      <c r="D39" s="11"/>
      <c r="E39" s="11"/>
      <c r="F39" s="12"/>
      <c r="G39" s="18"/>
    </row>
    <row r="40" spans="1:7" ht="16.2" customHeight="1">
      <c r="A40" s="24" t="s">
        <v>38</v>
      </c>
      <c r="B40" s="23" t="s">
        <v>10</v>
      </c>
      <c r="C40" s="23" t="s">
        <v>12</v>
      </c>
      <c r="D40" s="11" t="s">
        <v>53</v>
      </c>
      <c r="E40" s="11" t="s">
        <v>39</v>
      </c>
      <c r="F40" s="12">
        <v>131900</v>
      </c>
      <c r="G40" s="18"/>
    </row>
    <row r="41" spans="1:7" ht="16.2" customHeight="1">
      <c r="A41" s="10" t="s">
        <v>9</v>
      </c>
      <c r="B41" s="23"/>
      <c r="C41" s="23"/>
      <c r="D41" s="11"/>
      <c r="E41" s="11"/>
      <c r="F41" s="12"/>
      <c r="G41" s="18"/>
    </row>
    <row r="42" spans="1:7" ht="16.2" customHeight="1">
      <c r="A42" s="24" t="s">
        <v>38</v>
      </c>
      <c r="B42" s="23" t="s">
        <v>10</v>
      </c>
      <c r="C42" s="23" t="s">
        <v>12</v>
      </c>
      <c r="D42" s="11" t="s">
        <v>53</v>
      </c>
      <c r="E42" s="11" t="s">
        <v>39</v>
      </c>
      <c r="F42" s="12">
        <f>F40-105000</f>
        <v>26900</v>
      </c>
      <c r="G42" s="18">
        <f>F42-F40</f>
        <v>-105000</v>
      </c>
    </row>
    <row r="43" spans="1:7" ht="16.2" customHeight="1">
      <c r="A43" s="10" t="s">
        <v>8</v>
      </c>
      <c r="B43" s="23"/>
      <c r="C43" s="23"/>
      <c r="D43" s="11"/>
      <c r="E43" s="11"/>
      <c r="F43" s="12"/>
      <c r="G43" s="18"/>
    </row>
    <row r="44" spans="1:7" ht="16.2" customHeight="1">
      <c r="A44" s="24" t="s">
        <v>15</v>
      </c>
      <c r="B44" s="23" t="s">
        <v>10</v>
      </c>
      <c r="C44" s="23" t="s">
        <v>10</v>
      </c>
      <c r="D44" s="11" t="s">
        <v>40</v>
      </c>
      <c r="E44" s="11" t="s">
        <v>16</v>
      </c>
      <c r="F44" s="12">
        <v>1611144.51</v>
      </c>
      <c r="G44" s="18"/>
    </row>
    <row r="45" spans="1:7" ht="16.2" customHeight="1">
      <c r="A45" s="10" t="s">
        <v>9</v>
      </c>
      <c r="B45" s="23"/>
      <c r="C45" s="23"/>
      <c r="D45" s="11"/>
      <c r="E45" s="11"/>
      <c r="F45" s="12"/>
      <c r="G45" s="18"/>
    </row>
    <row r="46" spans="1:7" ht="16.2" customHeight="1">
      <c r="A46" s="24" t="s">
        <v>15</v>
      </c>
      <c r="B46" s="23" t="s">
        <v>10</v>
      </c>
      <c r="C46" s="23" t="s">
        <v>10</v>
      </c>
      <c r="D46" s="11" t="s">
        <v>40</v>
      </c>
      <c r="E46" s="11" t="s">
        <v>16</v>
      </c>
      <c r="F46" s="12">
        <f>F44+105000</f>
        <v>1716144.51</v>
      </c>
      <c r="G46" s="18">
        <f>F46-F44</f>
        <v>105000</v>
      </c>
    </row>
    <row r="47" spans="1:7" ht="16.2" customHeight="1">
      <c r="A47" s="10" t="s">
        <v>8</v>
      </c>
      <c r="B47" s="23"/>
      <c r="C47" s="23"/>
      <c r="D47" s="11"/>
      <c r="E47" s="11"/>
      <c r="F47" s="12"/>
      <c r="G47" s="18"/>
    </row>
    <row r="48" spans="1:7" ht="64.2" customHeight="1">
      <c r="A48" s="24" t="s">
        <v>31</v>
      </c>
      <c r="B48" s="23" t="s">
        <v>10</v>
      </c>
      <c r="C48" s="23" t="s">
        <v>10</v>
      </c>
      <c r="D48" s="11" t="s">
        <v>54</v>
      </c>
      <c r="E48" s="11" t="s">
        <v>33</v>
      </c>
      <c r="F48" s="12">
        <v>17407140</v>
      </c>
      <c r="G48" s="18"/>
    </row>
    <row r="49" spans="1:7" ht="13.8">
      <c r="A49" s="10" t="s">
        <v>9</v>
      </c>
      <c r="B49" s="23"/>
      <c r="C49" s="23"/>
      <c r="D49" s="11"/>
      <c r="E49" s="11"/>
      <c r="F49" s="12"/>
      <c r="G49" s="18"/>
    </row>
    <row r="50" spans="1:7" ht="60" customHeight="1">
      <c r="A50" s="24" t="s">
        <v>31</v>
      </c>
      <c r="B50" s="23" t="s">
        <v>10</v>
      </c>
      <c r="C50" s="23" t="s">
        <v>10</v>
      </c>
      <c r="D50" s="11" t="s">
        <v>54</v>
      </c>
      <c r="E50" s="11" t="s">
        <v>33</v>
      </c>
      <c r="F50" s="12">
        <f>F48+25000</f>
        <v>17432140</v>
      </c>
      <c r="G50" s="18">
        <f>F50-F48</f>
        <v>25000</v>
      </c>
    </row>
    <row r="51" spans="1:7" ht="17.399999999999999" customHeight="1">
      <c r="A51" s="10" t="s">
        <v>8</v>
      </c>
      <c r="B51" s="23"/>
      <c r="C51" s="23"/>
      <c r="D51" s="11"/>
      <c r="E51" s="11"/>
      <c r="F51" s="12"/>
      <c r="G51" s="18"/>
    </row>
    <row r="52" spans="1:7" ht="17.399999999999999" customHeight="1">
      <c r="A52" s="24" t="s">
        <v>38</v>
      </c>
      <c r="B52" s="23" t="s">
        <v>10</v>
      </c>
      <c r="C52" s="23" t="s">
        <v>10</v>
      </c>
      <c r="D52" s="11" t="s">
        <v>35</v>
      </c>
      <c r="E52" s="11" t="s">
        <v>39</v>
      </c>
      <c r="F52" s="12">
        <v>630000</v>
      </c>
      <c r="G52" s="18"/>
    </row>
    <row r="53" spans="1:7" ht="17.399999999999999" customHeight="1">
      <c r="A53" s="10" t="s">
        <v>9</v>
      </c>
      <c r="B53" s="23"/>
      <c r="C53" s="23"/>
      <c r="D53" s="11"/>
      <c r="E53" s="11"/>
      <c r="F53" s="12"/>
      <c r="G53" s="18"/>
    </row>
    <row r="54" spans="1:7" ht="17.399999999999999" customHeight="1">
      <c r="A54" s="24" t="s">
        <v>38</v>
      </c>
      <c r="B54" s="23" t="s">
        <v>10</v>
      </c>
      <c r="C54" s="23" t="s">
        <v>10</v>
      </c>
      <c r="D54" s="11" t="s">
        <v>35</v>
      </c>
      <c r="E54" s="11" t="s">
        <v>39</v>
      </c>
      <c r="F54" s="12">
        <f>F52+92447.34</f>
        <v>722447.34</v>
      </c>
      <c r="G54" s="18">
        <f>F54-F52</f>
        <v>92447.339999999967</v>
      </c>
    </row>
    <row r="55" spans="1:7" ht="17.399999999999999" customHeight="1">
      <c r="A55" s="10" t="s">
        <v>8</v>
      </c>
      <c r="B55" s="23"/>
      <c r="C55" s="23"/>
      <c r="D55" s="11"/>
      <c r="E55" s="11"/>
      <c r="F55" s="12"/>
      <c r="G55" s="18"/>
    </row>
    <row r="56" spans="1:7" ht="33" customHeight="1">
      <c r="A56" s="24" t="s">
        <v>34</v>
      </c>
      <c r="B56" s="23" t="s">
        <v>10</v>
      </c>
      <c r="C56" s="23" t="s">
        <v>10</v>
      </c>
      <c r="D56" s="11" t="s">
        <v>36</v>
      </c>
      <c r="E56" s="11" t="s">
        <v>37</v>
      </c>
      <c r="F56" s="12">
        <v>121878</v>
      </c>
      <c r="G56" s="18"/>
    </row>
    <row r="57" spans="1:7" ht="13.8">
      <c r="A57" s="10" t="s">
        <v>9</v>
      </c>
      <c r="B57" s="23"/>
      <c r="C57" s="23"/>
      <c r="D57" s="11"/>
      <c r="E57" s="11"/>
      <c r="F57" s="12"/>
      <c r="G57" s="18"/>
    </row>
    <row r="58" spans="1:7" ht="33.6" customHeight="1">
      <c r="A58" s="24" t="s">
        <v>34</v>
      </c>
      <c r="B58" s="23" t="s">
        <v>10</v>
      </c>
      <c r="C58" s="23" t="s">
        <v>10</v>
      </c>
      <c r="D58" s="11" t="s">
        <v>36</v>
      </c>
      <c r="E58" s="11" t="s">
        <v>37</v>
      </c>
      <c r="F58" s="12">
        <f>F56+138592</f>
        <v>260470</v>
      </c>
      <c r="G58" s="18">
        <f>F58-F56</f>
        <v>138592</v>
      </c>
    </row>
    <row r="59" spans="1:7" ht="16.8" customHeight="1">
      <c r="A59" s="10" t="s">
        <v>8</v>
      </c>
      <c r="B59" s="23"/>
      <c r="C59" s="23"/>
      <c r="D59" s="11"/>
      <c r="E59" s="11"/>
      <c r="F59" s="12"/>
      <c r="G59" s="18"/>
    </row>
    <row r="60" spans="1:7" ht="16.8" customHeight="1">
      <c r="A60" s="24" t="s">
        <v>15</v>
      </c>
      <c r="B60" s="23" t="s">
        <v>10</v>
      </c>
      <c r="C60" s="23" t="s">
        <v>10</v>
      </c>
      <c r="D60" s="11" t="s">
        <v>36</v>
      </c>
      <c r="E60" s="11" t="s">
        <v>16</v>
      </c>
      <c r="F60" s="12">
        <v>1483025.19</v>
      </c>
      <c r="G60" s="18"/>
    </row>
    <row r="61" spans="1:7" ht="16.8" customHeight="1">
      <c r="A61" s="10" t="s">
        <v>9</v>
      </c>
      <c r="B61" s="23"/>
      <c r="C61" s="23"/>
      <c r="D61" s="11"/>
      <c r="E61" s="11"/>
      <c r="F61" s="12"/>
      <c r="G61" s="18"/>
    </row>
    <row r="62" spans="1:7" ht="16.8" customHeight="1">
      <c r="A62" s="24" t="s">
        <v>15</v>
      </c>
      <c r="B62" s="23" t="s">
        <v>10</v>
      </c>
      <c r="C62" s="23" t="s">
        <v>10</v>
      </c>
      <c r="D62" s="11" t="s">
        <v>36</v>
      </c>
      <c r="E62" s="11" t="s">
        <v>16</v>
      </c>
      <c r="F62" s="12">
        <f>F60+24000</f>
        <v>1507025.19</v>
      </c>
      <c r="G62" s="18">
        <f>F62-F60</f>
        <v>24000</v>
      </c>
    </row>
    <row r="63" spans="1:7" ht="16.8" customHeight="1">
      <c r="A63" s="10" t="s">
        <v>8</v>
      </c>
      <c r="B63" s="23"/>
      <c r="C63" s="23"/>
      <c r="D63" s="11"/>
      <c r="E63" s="11"/>
      <c r="F63" s="12"/>
      <c r="G63" s="18"/>
    </row>
    <row r="64" spans="1:7" ht="16.8" customHeight="1">
      <c r="A64" s="24" t="s">
        <v>38</v>
      </c>
      <c r="B64" s="23" t="s">
        <v>10</v>
      </c>
      <c r="C64" s="23" t="s">
        <v>10</v>
      </c>
      <c r="D64" s="11" t="s">
        <v>36</v>
      </c>
      <c r="E64" s="11" t="s">
        <v>39</v>
      </c>
      <c r="F64" s="12">
        <v>1798916.95</v>
      </c>
      <c r="G64" s="18"/>
    </row>
    <row r="65" spans="1:7" ht="16.8" customHeight="1">
      <c r="A65" s="10" t="s">
        <v>9</v>
      </c>
      <c r="B65" s="23"/>
      <c r="C65" s="23"/>
      <c r="D65" s="11"/>
      <c r="E65" s="11"/>
      <c r="F65" s="12"/>
      <c r="G65" s="18"/>
    </row>
    <row r="66" spans="1:7" ht="16.8" customHeight="1">
      <c r="A66" s="24" t="s">
        <v>38</v>
      </c>
      <c r="B66" s="23" t="s">
        <v>10</v>
      </c>
      <c r="C66" s="23" t="s">
        <v>10</v>
      </c>
      <c r="D66" s="11" t="s">
        <v>36</v>
      </c>
      <c r="E66" s="11" t="s">
        <v>39</v>
      </c>
      <c r="F66" s="12">
        <f>F64+199475.91</f>
        <v>1998392.8599999999</v>
      </c>
      <c r="G66" s="18">
        <f>F66-F64</f>
        <v>199475.90999999992</v>
      </c>
    </row>
    <row r="67" spans="1:7" ht="16.8" customHeight="1">
      <c r="A67" s="10" t="s">
        <v>18</v>
      </c>
      <c r="B67" s="11"/>
      <c r="C67" s="11"/>
      <c r="D67" s="11"/>
      <c r="E67" s="11"/>
      <c r="F67" s="12"/>
      <c r="G67" s="17"/>
    </row>
    <row r="68" spans="1:7" ht="88.8" customHeight="1">
      <c r="A68" s="24" t="s">
        <v>55</v>
      </c>
      <c r="B68" s="23" t="s">
        <v>10</v>
      </c>
      <c r="C68" s="23" t="s">
        <v>10</v>
      </c>
      <c r="D68" s="11" t="s">
        <v>56</v>
      </c>
      <c r="E68" s="11" t="s">
        <v>57</v>
      </c>
      <c r="F68" s="12">
        <v>28606217</v>
      </c>
      <c r="G68" s="17"/>
    </row>
    <row r="69" spans="1:7" ht="13.8">
      <c r="A69" s="10" t="s">
        <v>24</v>
      </c>
      <c r="B69" s="11"/>
      <c r="C69" s="11"/>
      <c r="D69" s="11"/>
      <c r="E69" s="11"/>
      <c r="F69" s="12"/>
      <c r="G69" s="17"/>
    </row>
    <row r="70" spans="1:7" ht="89.4" customHeight="1">
      <c r="A70" s="24" t="s">
        <v>55</v>
      </c>
      <c r="B70" s="23" t="s">
        <v>10</v>
      </c>
      <c r="C70" s="23" t="s">
        <v>10</v>
      </c>
      <c r="D70" s="11" t="s">
        <v>56</v>
      </c>
      <c r="E70" s="11" t="s">
        <v>23</v>
      </c>
      <c r="F70" s="12">
        <f>1488527+478440</f>
        <v>1966967</v>
      </c>
      <c r="G70" s="18">
        <f>F70</f>
        <v>1966967</v>
      </c>
    </row>
    <row r="71" spans="1:7" ht="15">
      <c r="A71" s="10" t="s">
        <v>8</v>
      </c>
      <c r="B71" s="11"/>
      <c r="C71" s="11"/>
      <c r="D71" s="25"/>
      <c r="E71" s="11"/>
      <c r="F71" s="12"/>
      <c r="G71" s="19"/>
    </row>
    <row r="72" spans="1:7" ht="88.8" customHeight="1">
      <c r="A72" s="24" t="s">
        <v>55</v>
      </c>
      <c r="B72" s="23" t="s">
        <v>20</v>
      </c>
      <c r="C72" s="23" t="s">
        <v>27</v>
      </c>
      <c r="D72" s="11" t="s">
        <v>58</v>
      </c>
      <c r="E72" s="11" t="s">
        <v>57</v>
      </c>
      <c r="F72" s="12">
        <v>104551726</v>
      </c>
      <c r="G72" s="19"/>
    </row>
    <row r="73" spans="1:7" ht="15">
      <c r="A73" s="10" t="s">
        <v>9</v>
      </c>
      <c r="B73" s="11"/>
      <c r="C73" s="11"/>
      <c r="D73" s="25"/>
      <c r="E73" s="11"/>
      <c r="F73" s="12"/>
      <c r="G73" s="19"/>
    </row>
    <row r="74" spans="1:7" ht="90" customHeight="1">
      <c r="A74" s="24" t="s">
        <v>55</v>
      </c>
      <c r="B74" s="23" t="s">
        <v>20</v>
      </c>
      <c r="C74" s="23" t="s">
        <v>27</v>
      </c>
      <c r="D74" s="11" t="s">
        <v>58</v>
      </c>
      <c r="E74" s="11" t="s">
        <v>57</v>
      </c>
      <c r="F74" s="12">
        <f>F72+270000+4601600+355600</f>
        <v>109778926</v>
      </c>
      <c r="G74" s="20">
        <f>F74-F72</f>
        <v>5227200</v>
      </c>
    </row>
    <row r="75" spans="1:7" ht="15">
      <c r="A75" s="10" t="s">
        <v>8</v>
      </c>
      <c r="B75" s="11"/>
      <c r="C75" s="11"/>
      <c r="D75" s="25"/>
      <c r="E75" s="11"/>
      <c r="F75" s="12"/>
      <c r="G75" s="20"/>
    </row>
    <row r="76" spans="1:7" ht="33.6" customHeight="1">
      <c r="A76" s="24" t="s">
        <v>22</v>
      </c>
      <c r="B76" s="23" t="s">
        <v>20</v>
      </c>
      <c r="C76" s="23" t="s">
        <v>27</v>
      </c>
      <c r="D76" s="11" t="s">
        <v>59</v>
      </c>
      <c r="E76" s="11" t="s">
        <v>23</v>
      </c>
      <c r="F76" s="12">
        <v>5113723.47</v>
      </c>
      <c r="G76" s="20"/>
    </row>
    <row r="77" spans="1:7" ht="15">
      <c r="A77" s="10" t="s">
        <v>9</v>
      </c>
      <c r="B77" s="11"/>
      <c r="C77" s="11"/>
      <c r="D77" s="25"/>
      <c r="E77" s="11"/>
      <c r="F77" s="12"/>
      <c r="G77" s="20"/>
    </row>
    <row r="78" spans="1:7" ht="33.6" customHeight="1">
      <c r="A78" s="24" t="s">
        <v>22</v>
      </c>
      <c r="B78" s="23" t="s">
        <v>20</v>
      </c>
      <c r="C78" s="23" t="s">
        <v>27</v>
      </c>
      <c r="D78" s="11" t="s">
        <v>59</v>
      </c>
      <c r="E78" s="11" t="s">
        <v>23</v>
      </c>
      <c r="F78" s="12">
        <f>F76-281.86</f>
        <v>5113441.6099999994</v>
      </c>
      <c r="G78" s="20">
        <f>F78-F76</f>
        <v>-281.86000000033528</v>
      </c>
    </row>
    <row r="79" spans="1:7" ht="15">
      <c r="A79" s="10" t="s">
        <v>8</v>
      </c>
      <c r="B79" s="11"/>
      <c r="C79" s="11"/>
      <c r="D79" s="25"/>
      <c r="E79" s="11"/>
      <c r="F79" s="12"/>
      <c r="G79" s="19"/>
    </row>
    <row r="80" spans="1:7" ht="33" customHeight="1">
      <c r="A80" s="24" t="s">
        <v>22</v>
      </c>
      <c r="B80" s="23" t="s">
        <v>20</v>
      </c>
      <c r="C80" s="23" t="s">
        <v>27</v>
      </c>
      <c r="D80" s="11" t="s">
        <v>60</v>
      </c>
      <c r="E80" s="11" t="s">
        <v>23</v>
      </c>
      <c r="F80" s="12">
        <v>5118.84</v>
      </c>
      <c r="G80" s="19"/>
    </row>
    <row r="81" spans="1:10" ht="15">
      <c r="A81" s="10" t="s">
        <v>9</v>
      </c>
      <c r="B81" s="11"/>
      <c r="C81" s="11"/>
      <c r="D81" s="25"/>
      <c r="E81" s="11"/>
      <c r="F81" s="12"/>
      <c r="G81" s="19"/>
    </row>
    <row r="82" spans="1:10" ht="32.4" customHeight="1">
      <c r="A82" s="24" t="s">
        <v>22</v>
      </c>
      <c r="B82" s="23" t="s">
        <v>20</v>
      </c>
      <c r="C82" s="23" t="s">
        <v>27</v>
      </c>
      <c r="D82" s="11" t="s">
        <v>60</v>
      </c>
      <c r="E82" s="11" t="s">
        <v>23</v>
      </c>
      <c r="F82" s="12">
        <f>F80-0.28</f>
        <v>5118.5600000000004</v>
      </c>
      <c r="G82" s="20">
        <f>F82-F80</f>
        <v>-0.27999999999974534</v>
      </c>
    </row>
    <row r="83" spans="1:10" ht="15.6">
      <c r="A83" s="10" t="s">
        <v>8</v>
      </c>
      <c r="B83" s="15"/>
      <c r="C83" s="15"/>
      <c r="D83" s="16"/>
      <c r="E83" s="15"/>
      <c r="F83" s="15"/>
      <c r="G83" s="19"/>
    </row>
    <row r="84" spans="1:10" ht="31.2" customHeight="1">
      <c r="A84" s="24" t="s">
        <v>22</v>
      </c>
      <c r="B84" s="23" t="s">
        <v>20</v>
      </c>
      <c r="C84" s="23" t="s">
        <v>27</v>
      </c>
      <c r="D84" s="11" t="s">
        <v>61</v>
      </c>
      <c r="E84" s="11" t="s">
        <v>23</v>
      </c>
      <c r="F84" s="12">
        <v>445117.61</v>
      </c>
      <c r="G84" s="19"/>
    </row>
    <row r="85" spans="1:10" ht="15.6">
      <c r="A85" s="10" t="s">
        <v>9</v>
      </c>
      <c r="B85" s="15"/>
      <c r="C85" s="15"/>
      <c r="D85" s="16"/>
      <c r="E85" s="15"/>
      <c r="F85" s="15"/>
      <c r="G85" s="19"/>
    </row>
    <row r="86" spans="1:10" ht="33.6" customHeight="1">
      <c r="A86" s="24" t="s">
        <v>22</v>
      </c>
      <c r="B86" s="23" t="s">
        <v>20</v>
      </c>
      <c r="C86" s="23" t="s">
        <v>27</v>
      </c>
      <c r="D86" s="11" t="s">
        <v>61</v>
      </c>
      <c r="E86" s="11" t="s">
        <v>23</v>
      </c>
      <c r="F86" s="12">
        <f>F84-24.53</f>
        <v>445093.07999999996</v>
      </c>
      <c r="G86" s="20">
        <f>F86-F84</f>
        <v>-24.53000000002794</v>
      </c>
    </row>
    <row r="87" spans="1:10" ht="15">
      <c r="A87" s="10" t="s">
        <v>8</v>
      </c>
      <c r="B87" s="23"/>
      <c r="C87" s="23"/>
      <c r="D87" s="11"/>
      <c r="E87" s="11"/>
      <c r="F87" s="12"/>
      <c r="G87" s="20"/>
      <c r="H87" s="19"/>
      <c r="I87" s="19"/>
      <c r="J87" s="19"/>
    </row>
    <row r="88" spans="1:10" ht="92.4" customHeight="1">
      <c r="A88" s="24" t="s">
        <v>55</v>
      </c>
      <c r="B88" s="23" t="s">
        <v>20</v>
      </c>
      <c r="C88" s="23" t="s">
        <v>21</v>
      </c>
      <c r="D88" s="11" t="s">
        <v>62</v>
      </c>
      <c r="E88" s="11" t="s">
        <v>57</v>
      </c>
      <c r="F88" s="12">
        <v>35412085</v>
      </c>
      <c r="G88" s="20"/>
      <c r="H88" s="19"/>
      <c r="I88" s="19"/>
      <c r="J88" s="19"/>
    </row>
    <row r="89" spans="1:10" ht="15">
      <c r="A89" s="10" t="s">
        <v>9</v>
      </c>
      <c r="B89" s="23"/>
      <c r="C89" s="23"/>
      <c r="D89" s="11"/>
      <c r="E89" s="11"/>
      <c r="F89" s="12"/>
      <c r="G89" s="20"/>
      <c r="H89" s="19"/>
      <c r="I89" s="19"/>
      <c r="J89" s="19"/>
    </row>
    <row r="90" spans="1:10" ht="91.8" customHeight="1">
      <c r="A90" s="24" t="s">
        <v>55</v>
      </c>
      <c r="B90" s="23" t="s">
        <v>20</v>
      </c>
      <c r="C90" s="23" t="s">
        <v>21</v>
      </c>
      <c r="D90" s="11" t="s">
        <v>62</v>
      </c>
      <c r="E90" s="11" t="s">
        <v>57</v>
      </c>
      <c r="F90" s="12">
        <f>F88+354300</f>
        <v>35766385</v>
      </c>
      <c r="G90" s="20">
        <f>F90-F88</f>
        <v>354300</v>
      </c>
      <c r="H90" s="19"/>
      <c r="I90" s="19"/>
      <c r="J90" s="19"/>
    </row>
    <row r="91" spans="1:10" ht="15">
      <c r="A91" s="10" t="s">
        <v>8</v>
      </c>
      <c r="B91" s="23"/>
      <c r="C91" s="23"/>
      <c r="D91" s="11"/>
      <c r="E91" s="11"/>
      <c r="F91" s="12"/>
      <c r="G91" s="20"/>
      <c r="H91" s="19"/>
      <c r="I91" s="19"/>
      <c r="J91" s="19"/>
    </row>
    <row r="92" spans="1:10" ht="89.4" customHeight="1">
      <c r="A92" s="24" t="s">
        <v>55</v>
      </c>
      <c r="B92" s="23" t="s">
        <v>20</v>
      </c>
      <c r="C92" s="23" t="s">
        <v>21</v>
      </c>
      <c r="D92" s="11" t="s">
        <v>63</v>
      </c>
      <c r="E92" s="11" t="s">
        <v>57</v>
      </c>
      <c r="F92" s="12">
        <v>60183138</v>
      </c>
      <c r="G92" s="20"/>
      <c r="H92" s="19"/>
      <c r="I92" s="19"/>
      <c r="J92" s="19"/>
    </row>
    <row r="93" spans="1:10" ht="15">
      <c r="A93" s="10" t="s">
        <v>9</v>
      </c>
      <c r="B93" s="23"/>
      <c r="C93" s="23"/>
      <c r="D93" s="11"/>
      <c r="E93" s="11"/>
      <c r="F93" s="12"/>
      <c r="G93" s="20"/>
      <c r="H93" s="19"/>
      <c r="I93" s="19"/>
      <c r="J93" s="19"/>
    </row>
    <row r="94" spans="1:10" ht="93" customHeight="1">
      <c r="A94" s="24" t="s">
        <v>55</v>
      </c>
      <c r="B94" s="23" t="s">
        <v>20</v>
      </c>
      <c r="C94" s="23" t="s">
        <v>21</v>
      </c>
      <c r="D94" s="11" t="s">
        <v>63</v>
      </c>
      <c r="E94" s="11" t="s">
        <v>57</v>
      </c>
      <c r="F94" s="12">
        <f>F92+4596500</f>
        <v>64779638</v>
      </c>
      <c r="G94" s="20">
        <f>F94-F92</f>
        <v>4596500</v>
      </c>
      <c r="H94" s="19"/>
      <c r="I94" s="19"/>
      <c r="J94" s="19"/>
    </row>
    <row r="95" spans="1:10" ht="15">
      <c r="A95" s="10" t="s">
        <v>18</v>
      </c>
      <c r="B95" s="23"/>
      <c r="C95" s="23"/>
      <c r="D95" s="11"/>
      <c r="E95" s="11"/>
      <c r="F95" s="12"/>
      <c r="G95" s="20"/>
      <c r="H95" s="19"/>
      <c r="I95" s="19"/>
      <c r="J95" s="19"/>
    </row>
    <row r="96" spans="1:10" ht="88.8" customHeight="1">
      <c r="A96" s="24" t="s">
        <v>55</v>
      </c>
      <c r="B96" s="23" t="s">
        <v>20</v>
      </c>
      <c r="C96" s="23" t="s">
        <v>21</v>
      </c>
      <c r="D96" s="11" t="s">
        <v>63</v>
      </c>
      <c r="E96" s="11" t="s">
        <v>57</v>
      </c>
      <c r="F96" s="12">
        <v>60183138</v>
      </c>
      <c r="G96" s="20"/>
      <c r="H96" s="19"/>
      <c r="I96" s="19"/>
      <c r="J96" s="19"/>
    </row>
    <row r="97" spans="1:10" ht="15">
      <c r="A97" s="10" t="s">
        <v>24</v>
      </c>
      <c r="B97" s="23"/>
      <c r="C97" s="23"/>
      <c r="D97" s="11"/>
      <c r="E97" s="11"/>
      <c r="F97" s="12"/>
      <c r="G97" s="20"/>
      <c r="H97" s="19"/>
      <c r="I97" s="19"/>
      <c r="J97" s="19"/>
    </row>
    <row r="98" spans="1:10" ht="31.2" customHeight="1">
      <c r="A98" s="23" t="s">
        <v>22</v>
      </c>
      <c r="B98" s="23" t="s">
        <v>20</v>
      </c>
      <c r="C98" s="23" t="s">
        <v>21</v>
      </c>
      <c r="D98" s="11" t="s">
        <v>63</v>
      </c>
      <c r="E98" s="11" t="s">
        <v>23</v>
      </c>
      <c r="F98" s="12">
        <v>46800</v>
      </c>
      <c r="G98" s="20">
        <f>F98</f>
        <v>46800</v>
      </c>
      <c r="H98" s="19"/>
      <c r="I98" s="19"/>
      <c r="J98" s="19"/>
    </row>
    <row r="99" spans="1:10" ht="15">
      <c r="A99" s="10" t="s">
        <v>8</v>
      </c>
      <c r="B99" s="23"/>
      <c r="C99" s="23"/>
      <c r="D99" s="11"/>
      <c r="E99" s="11"/>
      <c r="F99" s="12"/>
      <c r="G99" s="20"/>
      <c r="H99" s="19"/>
      <c r="I99" s="19"/>
      <c r="J99" s="19"/>
    </row>
    <row r="100" spans="1:10" ht="90.6" customHeight="1">
      <c r="A100" s="24" t="s">
        <v>55</v>
      </c>
      <c r="B100" s="23" t="s">
        <v>20</v>
      </c>
      <c r="C100" s="23" t="s">
        <v>21</v>
      </c>
      <c r="D100" s="11" t="s">
        <v>64</v>
      </c>
      <c r="E100" s="11" t="s">
        <v>57</v>
      </c>
      <c r="F100" s="12">
        <v>5467399</v>
      </c>
      <c r="G100" s="20"/>
      <c r="H100" s="19"/>
      <c r="I100" s="19"/>
      <c r="J100" s="19"/>
    </row>
    <row r="101" spans="1:10" ht="15">
      <c r="A101" s="10" t="s">
        <v>9</v>
      </c>
      <c r="B101" s="23"/>
      <c r="C101" s="23"/>
      <c r="D101" s="11"/>
      <c r="E101" s="11"/>
      <c r="F101" s="12"/>
      <c r="G101" s="20"/>
      <c r="H101" s="19"/>
      <c r="I101" s="19"/>
      <c r="J101" s="19"/>
    </row>
    <row r="102" spans="1:10" ht="89.4" customHeight="1">
      <c r="A102" s="24" t="s">
        <v>55</v>
      </c>
      <c r="B102" s="23" t="s">
        <v>20</v>
      </c>
      <c r="C102" s="23" t="s">
        <v>21</v>
      </c>
      <c r="D102" s="11" t="s">
        <v>64</v>
      </c>
      <c r="E102" s="11" t="s">
        <v>57</v>
      </c>
      <c r="F102" s="12">
        <f>F100+155300</f>
        <v>5622699</v>
      </c>
      <c r="G102" s="20">
        <f>F102-F100</f>
        <v>155300</v>
      </c>
      <c r="H102" s="19"/>
      <c r="I102" s="19"/>
      <c r="J102" s="19"/>
    </row>
    <row r="103" spans="1:10" ht="15">
      <c r="A103" s="10" t="s">
        <v>8</v>
      </c>
      <c r="B103" s="23"/>
      <c r="C103" s="23"/>
      <c r="D103" s="11"/>
      <c r="E103" s="11"/>
      <c r="F103" s="12"/>
      <c r="G103" s="20"/>
      <c r="H103" s="19"/>
      <c r="I103" s="19"/>
      <c r="J103" s="19"/>
    </row>
    <row r="104" spans="1:10" ht="35.4" customHeight="1">
      <c r="A104" s="23" t="s">
        <v>22</v>
      </c>
      <c r="B104" s="23" t="s">
        <v>20</v>
      </c>
      <c r="C104" s="23" t="s">
        <v>21</v>
      </c>
      <c r="D104" s="11" t="s">
        <v>65</v>
      </c>
      <c r="E104" s="11" t="s">
        <v>23</v>
      </c>
      <c r="F104" s="12">
        <v>2870000</v>
      </c>
      <c r="G104" s="20"/>
      <c r="H104" s="19"/>
      <c r="I104" s="19"/>
      <c r="J104" s="19"/>
    </row>
    <row r="105" spans="1:10" ht="15">
      <c r="A105" s="10" t="s">
        <v>9</v>
      </c>
      <c r="B105" s="23"/>
      <c r="C105" s="23"/>
      <c r="D105" s="11"/>
      <c r="E105" s="11"/>
      <c r="F105" s="12"/>
      <c r="G105" s="20"/>
      <c r="H105" s="19"/>
      <c r="I105" s="19"/>
      <c r="J105" s="19"/>
    </row>
    <row r="106" spans="1:10" ht="35.4" customHeight="1">
      <c r="A106" s="23" t="s">
        <v>22</v>
      </c>
      <c r="B106" s="23" t="s">
        <v>20</v>
      </c>
      <c r="C106" s="23" t="s">
        <v>21</v>
      </c>
      <c r="D106" s="11" t="s">
        <v>65</v>
      </c>
      <c r="E106" s="11" t="s">
        <v>23</v>
      </c>
      <c r="F106" s="12">
        <f>F104-500000</f>
        <v>2370000</v>
      </c>
      <c r="G106" s="20">
        <f>F106-F104</f>
        <v>-500000</v>
      </c>
      <c r="H106" s="19"/>
      <c r="I106" s="19"/>
      <c r="J106" s="19"/>
    </row>
    <row r="107" spans="1:10" ht="15">
      <c r="A107" s="10" t="s">
        <v>8</v>
      </c>
      <c r="B107" s="23"/>
      <c r="C107" s="23"/>
      <c r="D107" s="11"/>
      <c r="E107" s="11"/>
      <c r="F107" s="12"/>
      <c r="G107" s="20"/>
      <c r="H107" s="19"/>
      <c r="I107" s="19"/>
      <c r="J107" s="19"/>
    </row>
    <row r="108" spans="1:10" ht="31.8" customHeight="1">
      <c r="A108" s="23" t="s">
        <v>22</v>
      </c>
      <c r="B108" s="23" t="s">
        <v>20</v>
      </c>
      <c r="C108" s="23" t="s">
        <v>21</v>
      </c>
      <c r="D108" s="11" t="s">
        <v>66</v>
      </c>
      <c r="E108" s="11" t="s">
        <v>23</v>
      </c>
      <c r="F108" s="12">
        <v>1153382.18</v>
      </c>
      <c r="G108" s="20"/>
      <c r="H108" s="19"/>
      <c r="I108" s="19"/>
      <c r="J108" s="19"/>
    </row>
    <row r="109" spans="1:10" ht="15">
      <c r="A109" s="10" t="s">
        <v>9</v>
      </c>
      <c r="B109" s="23"/>
      <c r="C109" s="23"/>
      <c r="D109" s="11"/>
      <c r="E109" s="11"/>
      <c r="F109" s="12"/>
      <c r="G109" s="20"/>
      <c r="H109" s="19"/>
      <c r="I109" s="19"/>
      <c r="J109" s="19"/>
    </row>
    <row r="110" spans="1:10" ht="31.2" customHeight="1">
      <c r="A110" s="23" t="s">
        <v>22</v>
      </c>
      <c r="B110" s="23" t="s">
        <v>20</v>
      </c>
      <c r="C110" s="23" t="s">
        <v>21</v>
      </c>
      <c r="D110" s="11" t="s">
        <v>66</v>
      </c>
      <c r="E110" s="11" t="s">
        <v>23</v>
      </c>
      <c r="F110" s="12">
        <f>F108-5766.9</f>
        <v>1147615.28</v>
      </c>
      <c r="G110" s="20">
        <f>F110-F108</f>
        <v>-5766.8999999999069</v>
      </c>
      <c r="H110" s="19"/>
      <c r="I110" s="19" t="s">
        <v>44</v>
      </c>
      <c r="J110" s="19"/>
    </row>
    <row r="111" spans="1:10" ht="15">
      <c r="A111" s="10" t="s">
        <v>8</v>
      </c>
      <c r="B111" s="23"/>
      <c r="C111" s="23"/>
      <c r="D111" s="11"/>
      <c r="E111" s="11"/>
      <c r="F111" s="12"/>
      <c r="G111" s="20"/>
      <c r="H111" s="19"/>
      <c r="I111" s="19"/>
      <c r="J111" s="19"/>
    </row>
    <row r="112" spans="1:10" ht="33" customHeight="1">
      <c r="A112" s="23" t="s">
        <v>22</v>
      </c>
      <c r="B112" s="23" t="s">
        <v>20</v>
      </c>
      <c r="C112" s="23" t="s">
        <v>21</v>
      </c>
      <c r="D112" s="11" t="s">
        <v>67</v>
      </c>
      <c r="E112" s="11" t="s">
        <v>23</v>
      </c>
      <c r="F112" s="12">
        <v>1154.54</v>
      </c>
      <c r="G112" s="20"/>
      <c r="H112" s="19"/>
      <c r="I112" s="19"/>
      <c r="J112" s="19"/>
    </row>
    <row r="113" spans="1:10" ht="15">
      <c r="A113" s="10" t="s">
        <v>9</v>
      </c>
      <c r="B113" s="23"/>
      <c r="C113" s="23"/>
      <c r="D113" s="11"/>
      <c r="E113" s="11"/>
      <c r="F113" s="12"/>
      <c r="G113" s="20"/>
      <c r="H113" s="19"/>
      <c r="I113" s="19"/>
      <c r="J113" s="19"/>
    </row>
    <row r="114" spans="1:10" ht="32.4" customHeight="1">
      <c r="A114" s="23" t="s">
        <v>22</v>
      </c>
      <c r="B114" s="23" t="s">
        <v>20</v>
      </c>
      <c r="C114" s="23" t="s">
        <v>21</v>
      </c>
      <c r="D114" s="11" t="s">
        <v>67</v>
      </c>
      <c r="E114" s="11" t="s">
        <v>23</v>
      </c>
      <c r="F114" s="12">
        <f>F112-5.78</f>
        <v>1148.76</v>
      </c>
      <c r="G114" s="20">
        <f>F114-F112</f>
        <v>-5.7799999999999727</v>
      </c>
      <c r="H114" s="19"/>
      <c r="I114" s="19"/>
      <c r="J114" s="19"/>
    </row>
    <row r="115" spans="1:10" ht="15">
      <c r="A115" s="10" t="s">
        <v>8</v>
      </c>
      <c r="B115" s="23"/>
      <c r="C115" s="23"/>
      <c r="D115" s="11"/>
      <c r="E115" s="11"/>
      <c r="F115" s="12"/>
      <c r="G115" s="20"/>
      <c r="H115" s="19"/>
      <c r="I115" s="19"/>
      <c r="J115" s="19"/>
    </row>
    <row r="116" spans="1:10" ht="34.200000000000003" customHeight="1">
      <c r="A116" s="23" t="s">
        <v>22</v>
      </c>
      <c r="B116" s="23" t="s">
        <v>20</v>
      </c>
      <c r="C116" s="23" t="s">
        <v>21</v>
      </c>
      <c r="D116" s="11" t="s">
        <v>68</v>
      </c>
      <c r="E116" s="11" t="s">
        <v>23</v>
      </c>
      <c r="F116" s="12">
        <v>48105.68</v>
      </c>
      <c r="G116" s="20"/>
      <c r="H116" s="19"/>
      <c r="I116" s="19"/>
      <c r="J116" s="19"/>
    </row>
    <row r="117" spans="1:10" ht="15">
      <c r="A117" s="10" t="s">
        <v>9</v>
      </c>
      <c r="B117" s="23"/>
      <c r="C117" s="23"/>
      <c r="D117" s="11"/>
      <c r="E117" s="11"/>
      <c r="F117" s="12"/>
      <c r="G117" s="20"/>
      <c r="H117" s="19"/>
      <c r="I117" s="19"/>
      <c r="J117" s="19"/>
    </row>
    <row r="118" spans="1:10" ht="31.2" customHeight="1">
      <c r="A118" s="23" t="s">
        <v>22</v>
      </c>
      <c r="B118" s="23" t="s">
        <v>20</v>
      </c>
      <c r="C118" s="23" t="s">
        <v>21</v>
      </c>
      <c r="D118" s="11" t="s">
        <v>68</v>
      </c>
      <c r="E118" s="11" t="s">
        <v>23</v>
      </c>
      <c r="F118" s="12">
        <f>F116-240.53</f>
        <v>47865.15</v>
      </c>
      <c r="G118" s="20">
        <f>F118-F116</f>
        <v>-240.52999999999884</v>
      </c>
      <c r="H118" s="19"/>
      <c r="I118" s="19"/>
      <c r="J118" s="19"/>
    </row>
    <row r="119" spans="1:10" ht="15">
      <c r="A119" s="10" t="s">
        <v>8</v>
      </c>
      <c r="B119" s="23"/>
      <c r="C119" s="23"/>
      <c r="D119" s="11"/>
      <c r="E119" s="11"/>
      <c r="F119" s="12"/>
      <c r="G119" s="20"/>
      <c r="H119" s="19"/>
      <c r="I119" s="19"/>
      <c r="J119" s="19"/>
    </row>
    <row r="120" spans="1:10" ht="32.4" customHeight="1">
      <c r="A120" s="23" t="s">
        <v>22</v>
      </c>
      <c r="B120" s="23" t="s">
        <v>20</v>
      </c>
      <c r="C120" s="23" t="s">
        <v>19</v>
      </c>
      <c r="D120" s="11" t="s">
        <v>41</v>
      </c>
      <c r="E120" s="11" t="s">
        <v>23</v>
      </c>
      <c r="F120" s="12">
        <v>26132702</v>
      </c>
      <c r="G120" s="20"/>
      <c r="H120" s="19"/>
      <c r="I120" s="19"/>
      <c r="J120" s="19"/>
    </row>
    <row r="121" spans="1:10" ht="15">
      <c r="A121" s="10" t="s">
        <v>9</v>
      </c>
      <c r="B121" s="23"/>
      <c r="C121" s="23"/>
      <c r="D121" s="11"/>
      <c r="E121" s="11"/>
      <c r="F121" s="12"/>
      <c r="G121" s="20"/>
      <c r="H121" s="19"/>
      <c r="I121" s="19"/>
      <c r="J121" s="19"/>
    </row>
    <row r="122" spans="1:10" ht="31.8" customHeight="1">
      <c r="A122" s="23" t="s">
        <v>22</v>
      </c>
      <c r="B122" s="23" t="s">
        <v>20</v>
      </c>
      <c r="C122" s="23" t="s">
        <v>19</v>
      </c>
      <c r="D122" s="11" t="s">
        <v>41</v>
      </c>
      <c r="E122" s="11" t="s">
        <v>23</v>
      </c>
      <c r="F122" s="12">
        <f>F120+457000</f>
        <v>26589702</v>
      </c>
      <c r="G122" s="20">
        <f>F122-F120</f>
        <v>457000</v>
      </c>
      <c r="H122" s="19"/>
      <c r="I122" s="19"/>
      <c r="J122" s="19"/>
    </row>
    <row r="123" spans="1:10" ht="15">
      <c r="A123" s="10" t="s">
        <v>8</v>
      </c>
      <c r="B123" s="21"/>
      <c r="C123" s="21"/>
      <c r="D123" s="21"/>
      <c r="E123" s="21"/>
      <c r="F123" s="22"/>
      <c r="G123" s="19"/>
    </row>
    <row r="124" spans="1:10" ht="90.6" customHeight="1">
      <c r="A124" s="24" t="s">
        <v>55</v>
      </c>
      <c r="B124" s="23" t="s">
        <v>17</v>
      </c>
      <c r="C124" s="23" t="s">
        <v>27</v>
      </c>
      <c r="D124" s="11" t="s">
        <v>69</v>
      </c>
      <c r="E124" s="11" t="s">
        <v>57</v>
      </c>
      <c r="F124" s="12">
        <v>195527308</v>
      </c>
      <c r="G124" s="19"/>
    </row>
    <row r="125" spans="1:10" ht="15.6">
      <c r="A125" s="10" t="s">
        <v>9</v>
      </c>
      <c r="B125" s="15"/>
      <c r="C125" s="15"/>
      <c r="D125" s="11"/>
      <c r="E125" s="11"/>
      <c r="F125" s="12"/>
      <c r="G125" s="19"/>
    </row>
    <row r="126" spans="1:10" ht="88.8" customHeight="1">
      <c r="A126" s="24" t="s">
        <v>55</v>
      </c>
      <c r="B126" s="23" t="s">
        <v>17</v>
      </c>
      <c r="C126" s="23" t="s">
        <v>27</v>
      </c>
      <c r="D126" s="11" t="s">
        <v>69</v>
      </c>
      <c r="E126" s="11" t="s">
        <v>57</v>
      </c>
      <c r="F126" s="12">
        <f>F124+10556657.57</f>
        <v>206083965.56999999</v>
      </c>
      <c r="G126" s="20">
        <f>F126-F124</f>
        <v>10556657.569999993</v>
      </c>
    </row>
    <row r="127" spans="1:10" ht="16.2" customHeight="1">
      <c r="A127" s="10" t="s">
        <v>8</v>
      </c>
      <c r="B127" s="11"/>
      <c r="C127" s="11"/>
      <c r="D127" s="11"/>
      <c r="E127" s="11"/>
      <c r="F127" s="14"/>
      <c r="G127" s="17"/>
    </row>
    <row r="128" spans="1:10" ht="16.2" customHeight="1">
      <c r="A128" s="24" t="s">
        <v>25</v>
      </c>
      <c r="B128" s="23" t="s">
        <v>17</v>
      </c>
      <c r="C128" s="23" t="s">
        <v>27</v>
      </c>
      <c r="D128" s="11" t="s">
        <v>70</v>
      </c>
      <c r="E128" s="11" t="s">
        <v>29</v>
      </c>
      <c r="F128" s="12">
        <v>2856988</v>
      </c>
      <c r="G128" s="17"/>
    </row>
    <row r="129" spans="1:7" ht="16.2" customHeight="1">
      <c r="A129" s="10" t="s">
        <v>9</v>
      </c>
      <c r="B129" s="11"/>
      <c r="C129" s="11"/>
      <c r="D129" s="11"/>
      <c r="E129" s="11"/>
      <c r="F129" s="12"/>
      <c r="G129" s="17"/>
    </row>
    <row r="130" spans="1:7" ht="16.2" customHeight="1">
      <c r="A130" s="24" t="s">
        <v>25</v>
      </c>
      <c r="B130" s="23" t="s">
        <v>17</v>
      </c>
      <c r="C130" s="23" t="s">
        <v>27</v>
      </c>
      <c r="D130" s="11" t="s">
        <v>70</v>
      </c>
      <c r="E130" s="11" t="s">
        <v>29</v>
      </c>
      <c r="F130" s="12">
        <f>F128+75838.2</f>
        <v>2932826.2</v>
      </c>
      <c r="G130" s="18">
        <f>F130-F128</f>
        <v>75838.200000000186</v>
      </c>
    </row>
    <row r="131" spans="1:7" ht="16.2" customHeight="1">
      <c r="A131" s="10" t="s">
        <v>8</v>
      </c>
      <c r="B131" s="11"/>
      <c r="C131" s="11"/>
      <c r="D131" s="11"/>
      <c r="E131" s="11"/>
      <c r="F131" s="14"/>
      <c r="G131" s="17"/>
    </row>
    <row r="132" spans="1:7" ht="60" customHeight="1">
      <c r="A132" s="24" t="s">
        <v>26</v>
      </c>
      <c r="B132" s="23" t="s">
        <v>17</v>
      </c>
      <c r="C132" s="23" t="s">
        <v>27</v>
      </c>
      <c r="D132" s="11" t="s">
        <v>70</v>
      </c>
      <c r="E132" s="11" t="s">
        <v>30</v>
      </c>
      <c r="F132" s="12">
        <v>862810</v>
      </c>
      <c r="G132" s="17"/>
    </row>
    <row r="133" spans="1:7" ht="13.8">
      <c r="A133" s="10" t="s">
        <v>9</v>
      </c>
      <c r="B133" s="11"/>
      <c r="C133" s="11"/>
      <c r="D133" s="11"/>
      <c r="E133" s="11"/>
      <c r="F133" s="12"/>
      <c r="G133" s="17"/>
    </row>
    <row r="134" spans="1:7" ht="61.2" customHeight="1">
      <c r="A134" s="24" t="s">
        <v>26</v>
      </c>
      <c r="B134" s="23" t="s">
        <v>17</v>
      </c>
      <c r="C134" s="23" t="s">
        <v>27</v>
      </c>
      <c r="D134" s="11" t="s">
        <v>70</v>
      </c>
      <c r="E134" s="11" t="s">
        <v>30</v>
      </c>
      <c r="F134" s="12">
        <f>F132+22903.14</f>
        <v>885713.14</v>
      </c>
      <c r="G134" s="18">
        <f>F134-F132</f>
        <v>22903.140000000014</v>
      </c>
    </row>
    <row r="135" spans="1:7" ht="16.2" customHeight="1">
      <c r="A135" s="10" t="s">
        <v>8</v>
      </c>
      <c r="B135" s="11"/>
      <c r="C135" s="11"/>
      <c r="D135" s="11"/>
      <c r="E135" s="11"/>
      <c r="F135" s="14"/>
      <c r="G135" s="17"/>
    </row>
    <row r="136" spans="1:7" ht="16.2" customHeight="1">
      <c r="A136" s="24" t="s">
        <v>25</v>
      </c>
      <c r="B136" s="23" t="s">
        <v>17</v>
      </c>
      <c r="C136" s="23" t="s">
        <v>27</v>
      </c>
      <c r="D136" s="11" t="s">
        <v>71</v>
      </c>
      <c r="E136" s="11" t="s">
        <v>29</v>
      </c>
      <c r="F136" s="12">
        <v>48168821</v>
      </c>
      <c r="G136" s="17"/>
    </row>
    <row r="137" spans="1:7" ht="16.2" customHeight="1">
      <c r="A137" s="10" t="s">
        <v>9</v>
      </c>
      <c r="B137" s="11"/>
      <c r="C137" s="11"/>
      <c r="D137" s="11"/>
      <c r="E137" s="11"/>
      <c r="F137" s="12"/>
      <c r="G137" s="17"/>
    </row>
    <row r="138" spans="1:7" ht="16.2" customHeight="1">
      <c r="A138" s="24" t="s">
        <v>25</v>
      </c>
      <c r="B138" s="23" t="s">
        <v>17</v>
      </c>
      <c r="C138" s="23" t="s">
        <v>27</v>
      </c>
      <c r="D138" s="11" t="s">
        <v>71</v>
      </c>
      <c r="E138" s="11" t="s">
        <v>29</v>
      </c>
      <c r="F138" s="12">
        <f>F136+1988495.75</f>
        <v>50157316.75</v>
      </c>
      <c r="G138" s="18">
        <f>F138-F136</f>
        <v>1988495.75</v>
      </c>
    </row>
    <row r="139" spans="1:7" ht="16.2" customHeight="1">
      <c r="A139" s="10" t="s">
        <v>8</v>
      </c>
      <c r="B139" s="11"/>
      <c r="C139" s="11"/>
      <c r="D139" s="11"/>
      <c r="E139" s="11"/>
      <c r="F139" s="14"/>
      <c r="G139" s="17"/>
    </row>
    <row r="140" spans="1:7" ht="64.8" customHeight="1">
      <c r="A140" s="24" t="s">
        <v>26</v>
      </c>
      <c r="B140" s="23" t="s">
        <v>17</v>
      </c>
      <c r="C140" s="23" t="s">
        <v>27</v>
      </c>
      <c r="D140" s="11" t="s">
        <v>71</v>
      </c>
      <c r="E140" s="11" t="s">
        <v>30</v>
      </c>
      <c r="F140" s="12">
        <v>14546984</v>
      </c>
      <c r="G140" s="17"/>
    </row>
    <row r="141" spans="1:7" ht="13.8">
      <c r="A141" s="10" t="s">
        <v>9</v>
      </c>
      <c r="B141" s="11"/>
      <c r="C141" s="11"/>
      <c r="D141" s="11"/>
      <c r="E141" s="11"/>
      <c r="F141" s="12"/>
      <c r="G141" s="17"/>
    </row>
    <row r="142" spans="1:7" ht="63" customHeight="1">
      <c r="A142" s="24" t="s">
        <v>26</v>
      </c>
      <c r="B142" s="23" t="s">
        <v>17</v>
      </c>
      <c r="C142" s="23" t="s">
        <v>27</v>
      </c>
      <c r="D142" s="11" t="s">
        <v>71</v>
      </c>
      <c r="E142" s="11" t="s">
        <v>30</v>
      </c>
      <c r="F142" s="12">
        <f>F140+600525.72</f>
        <v>15147509.720000001</v>
      </c>
      <c r="G142" s="18">
        <f>F142-F140</f>
        <v>600525.72000000067</v>
      </c>
    </row>
    <row r="143" spans="1:7" ht="15">
      <c r="A143" s="10" t="s">
        <v>8</v>
      </c>
      <c r="B143" s="21"/>
      <c r="C143" s="21"/>
      <c r="D143" s="21"/>
      <c r="E143" s="21"/>
      <c r="F143" s="22"/>
      <c r="G143" s="19"/>
    </row>
    <row r="144" spans="1:7" ht="90.6" customHeight="1">
      <c r="A144" s="24" t="s">
        <v>55</v>
      </c>
      <c r="B144" s="23" t="s">
        <v>17</v>
      </c>
      <c r="C144" s="23" t="s">
        <v>27</v>
      </c>
      <c r="D144" s="11" t="s">
        <v>72</v>
      </c>
      <c r="E144" s="11" t="s">
        <v>57</v>
      </c>
      <c r="F144" s="12">
        <v>114951383</v>
      </c>
      <c r="G144" s="19"/>
    </row>
    <row r="145" spans="1:7" ht="15.6">
      <c r="A145" s="10" t="s">
        <v>9</v>
      </c>
      <c r="B145" s="15"/>
      <c r="C145" s="15"/>
      <c r="D145" s="11"/>
      <c r="E145" s="11"/>
      <c r="F145" s="12"/>
      <c r="G145" s="19"/>
    </row>
    <row r="146" spans="1:7" ht="91.2" customHeight="1">
      <c r="A146" s="24" t="s">
        <v>55</v>
      </c>
      <c r="B146" s="23" t="s">
        <v>17</v>
      </c>
      <c r="C146" s="23" t="s">
        <v>27</v>
      </c>
      <c r="D146" s="11" t="s">
        <v>72</v>
      </c>
      <c r="E146" s="11" t="s">
        <v>57</v>
      </c>
      <c r="F146" s="12">
        <f>F144+1439375.02</f>
        <v>116390758.02</v>
      </c>
      <c r="G146" s="20">
        <f>F146-F144</f>
        <v>1439375.0199999958</v>
      </c>
    </row>
    <row r="147" spans="1:7" ht="18" customHeight="1">
      <c r="A147" s="10" t="s">
        <v>18</v>
      </c>
      <c r="B147" s="11"/>
      <c r="C147" s="11"/>
      <c r="D147" s="11"/>
      <c r="E147" s="11"/>
      <c r="F147" s="14"/>
      <c r="G147" s="18"/>
    </row>
    <row r="148" spans="1:7" ht="18" customHeight="1">
      <c r="A148" s="24" t="s">
        <v>15</v>
      </c>
      <c r="B148" s="23" t="s">
        <v>17</v>
      </c>
      <c r="C148" s="23" t="s">
        <v>27</v>
      </c>
      <c r="D148" s="11" t="s">
        <v>73</v>
      </c>
      <c r="E148" s="11" t="s">
        <v>16</v>
      </c>
      <c r="F148" s="12">
        <v>279121.90999999997</v>
      </c>
      <c r="G148" s="18"/>
    </row>
    <row r="149" spans="1:7" ht="18" customHeight="1">
      <c r="A149" s="10" t="s">
        <v>24</v>
      </c>
      <c r="B149" s="11"/>
      <c r="C149" s="11"/>
      <c r="D149" s="11"/>
      <c r="E149" s="11"/>
      <c r="F149" s="12"/>
      <c r="G149" s="18"/>
    </row>
    <row r="150" spans="1:7" ht="31.2" customHeight="1">
      <c r="A150" s="24" t="s">
        <v>22</v>
      </c>
      <c r="B150" s="23" t="s">
        <v>17</v>
      </c>
      <c r="C150" s="23" t="s">
        <v>27</v>
      </c>
      <c r="D150" s="11" t="s">
        <v>50</v>
      </c>
      <c r="E150" s="11" t="s">
        <v>23</v>
      </c>
      <c r="F150" s="12">
        <v>20400</v>
      </c>
      <c r="G150" s="18">
        <f>F150</f>
        <v>20400</v>
      </c>
    </row>
    <row r="151" spans="1:7" ht="16.2" customHeight="1">
      <c r="A151" s="10" t="s">
        <v>8</v>
      </c>
      <c r="B151" s="11"/>
      <c r="C151" s="11"/>
      <c r="D151" s="11"/>
      <c r="E151" s="11"/>
      <c r="F151" s="12"/>
      <c r="G151" s="18"/>
    </row>
    <row r="152" spans="1:7" ht="16.2" customHeight="1">
      <c r="A152" s="24" t="s">
        <v>15</v>
      </c>
      <c r="B152" s="23" t="s">
        <v>32</v>
      </c>
      <c r="C152" s="23" t="s">
        <v>12</v>
      </c>
      <c r="D152" s="11" t="s">
        <v>75</v>
      </c>
      <c r="E152" s="11" t="s">
        <v>16</v>
      </c>
      <c r="F152" s="12">
        <v>900</v>
      </c>
      <c r="G152" s="18"/>
    </row>
    <row r="153" spans="1:7" ht="16.2" customHeight="1">
      <c r="A153" s="10" t="s">
        <v>9</v>
      </c>
      <c r="B153" s="11"/>
      <c r="C153" s="11"/>
      <c r="D153" s="11"/>
      <c r="E153" s="11"/>
      <c r="F153" s="12"/>
      <c r="G153" s="18"/>
    </row>
    <row r="154" spans="1:7" ht="16.2" customHeight="1">
      <c r="A154" s="24" t="s">
        <v>15</v>
      </c>
      <c r="B154" s="23" t="s">
        <v>32</v>
      </c>
      <c r="C154" s="23" t="s">
        <v>12</v>
      </c>
      <c r="D154" s="11" t="s">
        <v>75</v>
      </c>
      <c r="E154" s="11" t="s">
        <v>16</v>
      </c>
      <c r="F154" s="12">
        <f>F152-900</f>
        <v>0</v>
      </c>
      <c r="G154" s="18">
        <f>F154-F152</f>
        <v>-900</v>
      </c>
    </row>
    <row r="155" spans="1:7" ht="16.2" customHeight="1">
      <c r="A155" s="10" t="s">
        <v>8</v>
      </c>
      <c r="B155" s="11"/>
      <c r="C155" s="11"/>
      <c r="D155" s="11"/>
      <c r="E155" s="11"/>
      <c r="F155" s="12"/>
      <c r="G155" s="18"/>
    </row>
    <row r="156" spans="1:7" ht="46.8" customHeight="1">
      <c r="A156" s="24" t="s">
        <v>74</v>
      </c>
      <c r="B156" s="23" t="s">
        <v>32</v>
      </c>
      <c r="C156" s="23" t="s">
        <v>12</v>
      </c>
      <c r="D156" s="11" t="s">
        <v>75</v>
      </c>
      <c r="E156" s="11" t="s">
        <v>76</v>
      </c>
      <c r="F156" s="12">
        <v>170000</v>
      </c>
      <c r="G156" s="18"/>
    </row>
    <row r="157" spans="1:7" ht="13.8">
      <c r="A157" s="10" t="s">
        <v>9</v>
      </c>
      <c r="B157" s="11"/>
      <c r="C157" s="11"/>
      <c r="D157" s="11"/>
      <c r="E157" s="11"/>
      <c r="F157" s="12"/>
      <c r="G157" s="18"/>
    </row>
    <row r="158" spans="1:7" ht="48" customHeight="1">
      <c r="A158" s="24" t="s">
        <v>74</v>
      </c>
      <c r="B158" s="23" t="s">
        <v>32</v>
      </c>
      <c r="C158" s="23" t="s">
        <v>12</v>
      </c>
      <c r="D158" s="11" t="s">
        <v>75</v>
      </c>
      <c r="E158" s="11" t="s">
        <v>76</v>
      </c>
      <c r="F158" s="12">
        <f>F156-20000</f>
        <v>150000</v>
      </c>
      <c r="G158" s="18">
        <f>F158-F156</f>
        <v>-20000</v>
      </c>
    </row>
    <row r="161" spans="7:7" ht="12.75" customHeight="1">
      <c r="G161" s="26">
        <f>SUM(G14:G158)</f>
        <v>27944734.93999999</v>
      </c>
    </row>
  </sheetData>
  <mergeCells count="12">
    <mergeCell ref="A7:F7"/>
    <mergeCell ref="A8:F8"/>
    <mergeCell ref="A9:A10"/>
    <mergeCell ref="E1:F1"/>
    <mergeCell ref="E2:F2"/>
    <mergeCell ref="E4:F4"/>
    <mergeCell ref="E5:F5"/>
    <mergeCell ref="B9:B10"/>
    <mergeCell ref="C9:C10"/>
    <mergeCell ref="D9:D10"/>
    <mergeCell ref="E9:E10"/>
    <mergeCell ref="F9:F10"/>
  </mergeCells>
  <pageMargins left="0.9055118110236221" right="0.905511811023622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U_Fin_Sm</dc:creator>
  <dc:description>POI HSSF rep:2.54.0.110</dc:description>
  <cp:lastModifiedBy>User</cp:lastModifiedBy>
  <cp:lastPrinted>2024-11-21T10:13:34Z</cp:lastPrinted>
  <dcterms:created xsi:type="dcterms:W3CDTF">2022-02-26T08:41:32Z</dcterms:created>
  <dcterms:modified xsi:type="dcterms:W3CDTF">2024-11-21T10:20:45Z</dcterms:modified>
</cp:coreProperties>
</file>